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Trésoreri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Exemple : remplacez par la date de votre premier lundi.</t>
        </r>
      </text>
    </comment>
    <comment ref="B5" authorId="0">
      <text>
        <r>
          <rPr>
            <sz val="10"/>
            <rFont val="Arial"/>
            <family val="2"/>
          </rPr>
          <t xml:space="preserve">Exemple : 850 000 FCFA. Remplacez par votre trésorerie réelle.</t>
        </r>
      </text>
    </comment>
  </commentList>
</comments>
</file>

<file path=xl/sharedStrings.xml><?xml version="1.0" encoding="utf-8"?>
<sst xmlns="http://schemas.openxmlformats.org/spreadsheetml/2006/main" count="63" uniqueCount="62">
  <si>
    <t xml:space="preserve">Tableau de trésorerie — 13 semaines</t>
  </si>
  <si>
    <t xml:space="preserve">Foutiyou Finance — www.foutiyoufinance.com — modèle gratuit</t>
  </si>
  <si>
    <t xml:space="preserve">À quoi sert ce tableau ?</t>
  </si>
  <si>
    <t xml:space="preserve">Voir chaque semaine ce qui entre, ce qui sort et ce qui reste, et repérer à l'avance les semaines où l'argent risque de manquer.</t>
  </si>
  <si>
    <t xml:space="preserve">Comment le remplir (10 minutes par semaine)</t>
  </si>
  <si>
    <t xml:space="preserve">1. Onglet « Trésorerie » : saisissez la devise, la date du premier lundi, l'argent disponible au départ et votre seuil d'alerte (cases jaunes en haut).</t>
  </si>
  <si>
    <t xml:space="preserve">2. Chaque semaine, notez les montants réels dans les cases jaunes : entrées (ventes encaissées, cotisations…) et sorties (stock, loyer, salaires…).</t>
  </si>
  <si>
    <t xml:space="preserve">3. Pour les semaines à venir, notez ce que vous prévoyez : grosses dépenses, fêtes, échéances de prêt. Le tableau calcule la trésorerie de fin de semaine.</t>
  </si>
  <si>
    <t xml:space="preserve">4. Une ligne « Alerte » signale les semaines où la trésorerie passe sous votre seuil : agissez avant (relancer un client, décaler un achat…).</t>
  </si>
  <si>
    <t xml:space="preserve">Légende</t>
  </si>
  <si>
    <t xml:space="preserve">Cases jaunes, chiffres bleus = à remplir. Cases blanches, chiffres noirs = calculées automatiquement : ne pas modifier.</t>
  </si>
  <si>
    <t xml:space="preserve">La semaine 1 contient un exemple (boutique, montants en FCFA) : remplacez-le par vos propres chiffres.</t>
  </si>
  <si>
    <t xml:space="preserve">Bon réflexe</t>
  </si>
  <si>
    <t xml:space="preserve">Séparez l'argent de l'activité et l'argent personnel : versez-vous une somme fixe (ligne « Rémunération du dirigeant »).</t>
  </si>
  <si>
    <t xml:space="preserve">Ce tableau est un outil d'aide à la gestion. Il ne remplace ni une comptabilité, ni une déclaration fiscale.</t>
  </si>
  <si>
    <t xml:space="preserve">Besoin d'aide ? Mini-diagnostic gratuit de 20 min : www.foutiyoufinance.com/contact?sujet=mini-diagnostic — contact@foutiyoufinance.com</t>
  </si>
  <si>
    <t xml:space="preserve">Devise</t>
  </si>
  <si>
    <t xml:space="preserve">FCFA</t>
  </si>
  <si>
    <t xml:space="preserve">FCFA ou €</t>
  </si>
  <si>
    <t xml:space="preserve">Date du premier lundi</t>
  </si>
  <si>
    <t xml:space="preserve">jj/mm/aaaa</t>
  </si>
  <si>
    <t xml:space="preserve">Trésorerie au départ</t>
  </si>
  <si>
    <t xml:space="preserve">argent disponible en caisse + banque + mobile money</t>
  </si>
  <si>
    <t xml:space="preserve">Seuil d'alerte</t>
  </si>
  <si>
    <t xml:space="preserve">montant minimum à garder pour les imprévus</t>
  </si>
  <si>
    <t xml:space="preserve">Semaine 1</t>
  </si>
  <si>
    <t xml:space="preserve">Semaine 2</t>
  </si>
  <si>
    <t xml:space="preserve">Semaine 3</t>
  </si>
  <si>
    <t xml:space="preserve">Semaine 4</t>
  </si>
  <si>
    <t xml:space="preserve">Semaine 5</t>
  </si>
  <si>
    <t xml:space="preserve">Semaine 6</t>
  </si>
  <si>
    <t xml:space="preserve">Semaine 7</t>
  </si>
  <si>
    <t xml:space="preserve">Semaine 8</t>
  </si>
  <si>
    <t xml:space="preserve">Semaine 9</t>
  </si>
  <si>
    <t xml:space="preserve">Semaine 10</t>
  </si>
  <si>
    <t xml:space="preserve">Semaine 11</t>
  </si>
  <si>
    <t xml:space="preserve">Semaine 12</t>
  </si>
  <si>
    <t xml:space="preserve">Semaine 13</t>
  </si>
  <si>
    <t xml:space="preserve">Semaine du</t>
  </si>
  <si>
    <t xml:space="preserve">ENTRÉES (argent reçu)</t>
  </si>
  <si>
    <t xml:space="preserve">Ventes encaissées (espèces, mobile money, banque)</t>
  </si>
  <si>
    <t xml:space="preserve">Paiements de clients en retard</t>
  </si>
  <si>
    <t xml:space="preserve">Cotisations / dons / subventions</t>
  </si>
  <si>
    <t xml:space="preserve">Apports personnels / prêts reçus</t>
  </si>
  <si>
    <t xml:space="preserve">Autres entrées</t>
  </si>
  <si>
    <t xml:space="preserve">Total des entrées</t>
  </si>
  <si>
    <t xml:space="preserve">SORTIES (argent payé)</t>
  </si>
  <si>
    <t xml:space="preserve">Achats de marchandises / stock</t>
  </si>
  <si>
    <t xml:space="preserve">Loyer</t>
  </si>
  <si>
    <t xml:space="preserve">Salaires et aides</t>
  </si>
  <si>
    <t xml:space="preserve">Rémunération du dirigeant</t>
  </si>
  <si>
    <t xml:space="preserve">Électricité, eau, téléphone, internet</t>
  </si>
  <si>
    <t xml:space="preserve">Transport</t>
  </si>
  <si>
    <t xml:space="preserve">Impôts et taxes</t>
  </si>
  <si>
    <t xml:space="preserve">Remboursement de prêt / tontine</t>
  </si>
  <si>
    <t xml:space="preserve">Autres sorties</t>
  </si>
  <si>
    <t xml:space="preserve">Total des sorties</t>
  </si>
  <si>
    <t xml:space="preserve">Trésorerie en début de semaine</t>
  </si>
  <si>
    <t xml:space="preserve">Solde de la semaine (entrées − sorties)</t>
  </si>
  <si>
    <t xml:space="preserve">Trésorerie en fin de semaine</t>
  </si>
  <si>
    <t xml:space="preserve">Alerte</t>
  </si>
  <si>
    <t xml:space="preserve">Exemple en semaine 1 : petite boutique, montants en FCFA. Remplacez par vos chiffres. Outil d'aide à la gestion — ne remplace pas une comptabilité.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</si>
</sst>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#,##0;\-#,##0;\-"/>
    <numFmt numFmtId="167" formatCode="dd/mm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8E4524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color rgb="FF0F2A4A"/>
      <name val="Arial"/>
      <family val="0"/>
      <charset val="1"/>
    </font>
    <font>
      <b val="true"/>
      <sz val="14"/>
      <color rgb="FF8E4524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9"/>
      <name val="Arial"/>
      <family val="0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E8CC"/>
      </patternFill>
    </fill>
    <fill>
      <patternFill patternType="solid">
        <fgColor rgb="FF0F2A4A"/>
        <bgColor rgb="FF333333"/>
      </patternFill>
    </fill>
    <fill>
      <patternFill patternType="solid">
        <fgColor rgb="FFEAD7B0"/>
        <bgColor rgb="FFF8D7DA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9B1C1C"/>
      </font>
      <fill>
        <patternFill>
          <bgColor rgb="FFF8D7DA"/>
        </patternFill>
      </fill>
    </dxf>
    <dxf>
      <fill>
        <patternFill>
          <bgColor rgb="FFFFE8CC"/>
        </patternFill>
      </fill>
    </dxf>
    <dxf>
      <font>
        <name val="Arial"/>
        <charset val="1"/>
        <family val="0"/>
        <b val="1"/>
        <color rgb="FF166534"/>
      </font>
    </dxf>
    <dxf>
      <font>
        <name val="Arial"/>
        <charset val="1"/>
        <family val="0"/>
        <b val="1"/>
        <color rgb="FF9B1C1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B1C1C"/>
      <rgbColor rgb="FF166534"/>
      <rgbColor rgb="FF000080"/>
      <rgbColor rgb="FF808000"/>
      <rgbColor rgb="FF800080"/>
      <rgbColor rgb="FF008080"/>
      <rgbColor rgb="FFF8D7DA"/>
      <rgbColor rgb="FF808080"/>
      <rgbColor rgb="FF9999FF"/>
      <rgbColor rgb="FF993366"/>
      <rgbColor rgb="FFFFF2CC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8CC"/>
      <rgbColor rgb="FF99CCFF"/>
      <rgbColor rgb="FFFF99CC"/>
      <rgbColor rgb="FFCC99FF"/>
      <rgbColor rgb="FFEAD7B0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F2A4A"/>
      <rgbColor rgb="FF339966"/>
      <rgbColor rgb="FF003300"/>
      <rgbColor rgb="FF333300"/>
      <rgbColor rgb="FF8E45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95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6.5" hidden="false" customHeight="true" outlineLevel="0" collapsed="false">
      <c r="A4" s="5" t="s">
        <v>2</v>
      </c>
    </row>
    <row r="5" customFormat="false" ht="31.5" hidden="false" customHeight="true" outlineLevel="0" collapsed="false">
      <c r="A5" s="4" t="s">
        <v>3</v>
      </c>
    </row>
    <row r="6" customFormat="false" ht="15" hidden="false" customHeight="true" outlineLevel="0" collapsed="false">
      <c r="A6" s="4"/>
    </row>
    <row r="7" customFormat="false" ht="16.5" hidden="false" customHeight="true" outlineLevel="0" collapsed="false">
      <c r="A7" s="5" t="s">
        <v>4</v>
      </c>
    </row>
    <row r="8" customFormat="false" ht="31.5" hidden="false" customHeight="true" outlineLevel="0" collapsed="false">
      <c r="A8" s="4" t="s">
        <v>5</v>
      </c>
    </row>
    <row r="9" customFormat="false" ht="31.5" hidden="false" customHeight="true" outlineLevel="0" collapsed="false">
      <c r="A9" s="4" t="s">
        <v>6</v>
      </c>
    </row>
    <row r="10" customFormat="false" ht="31.5" hidden="false" customHeight="true" outlineLevel="0" collapsed="false">
      <c r="A10" s="4" t="s">
        <v>7</v>
      </c>
    </row>
    <row r="11" customFormat="false" ht="31.5" hidden="false" customHeight="true" outlineLevel="0" collapsed="false">
      <c r="A11" s="4" t="s">
        <v>8</v>
      </c>
    </row>
    <row r="12" customFormat="false" ht="15" hidden="false" customHeight="true" outlineLevel="0" collapsed="false">
      <c r="A12" s="4"/>
    </row>
    <row r="13" customFormat="false" ht="16.5" hidden="false" customHeight="true" outlineLevel="0" collapsed="false">
      <c r="A13" s="5" t="s">
        <v>9</v>
      </c>
    </row>
    <row r="14" customFormat="false" ht="31.5" hidden="false" customHeight="true" outlineLevel="0" collapsed="false">
      <c r="A14" s="4" t="s">
        <v>10</v>
      </c>
    </row>
    <row r="15" customFormat="false" ht="31.5" hidden="false" customHeight="true" outlineLevel="0" collapsed="false">
      <c r="A15" s="4" t="s">
        <v>11</v>
      </c>
    </row>
    <row r="16" customFormat="false" ht="15" hidden="false" customHeight="true" outlineLevel="0" collapsed="false">
      <c r="A16" s="4"/>
    </row>
    <row r="17" customFormat="false" ht="16.5" hidden="false" customHeight="true" outlineLevel="0" collapsed="false">
      <c r="A17" s="5" t="s">
        <v>12</v>
      </c>
    </row>
    <row r="18" customFormat="false" ht="31.5" hidden="false" customHeight="true" outlineLevel="0" collapsed="false">
      <c r="A18" s="4" t="s">
        <v>13</v>
      </c>
    </row>
    <row r="19" customFormat="false" ht="15" hidden="false" customHeight="true" outlineLevel="0" collapsed="false">
      <c r="A19" s="4"/>
    </row>
    <row r="20" customFormat="false" ht="31.5" hidden="false" customHeight="true" outlineLevel="0" collapsed="false">
      <c r="A20" s="6" t="s">
        <v>14</v>
      </c>
    </row>
    <row r="21" customFormat="false" ht="31.5" hidden="false" customHeight="true" outlineLevel="0" collapsed="false">
      <c r="A21" s="7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3"/>
    <col collapsed="false" customWidth="true" hidden="false" outlineLevel="0" max="3" min="3" style="1" width="14"/>
    <col collapsed="false" customWidth="true" hidden="false" outlineLevel="0" max="14" min="4" style="1" width="13"/>
  </cols>
  <sheetData>
    <row r="1" customFormat="false" ht="17.25" hidden="false" customHeight="true" outlineLevel="0" collapsed="false">
      <c r="A1" s="8" t="s">
        <v>0</v>
      </c>
    </row>
    <row r="3" customFormat="false" ht="15" hidden="false" customHeight="true" outlineLevel="0" collapsed="false">
      <c r="A3" s="9" t="s">
        <v>16</v>
      </c>
      <c r="B3" s="10" t="s">
        <v>17</v>
      </c>
      <c r="C3" s="11" t="s">
        <v>18</v>
      </c>
    </row>
    <row r="4" customFormat="false" ht="15" hidden="false" customHeight="true" outlineLevel="0" collapsed="false">
      <c r="A4" s="9" t="s">
        <v>19</v>
      </c>
      <c r="B4" s="12" t="n">
        <v>46328</v>
      </c>
      <c r="C4" s="11" t="s">
        <v>20</v>
      </c>
    </row>
    <row r="5" customFormat="false" ht="15" hidden="false" customHeight="true" outlineLevel="0" collapsed="false">
      <c r="A5" s="9" t="s">
        <v>21</v>
      </c>
      <c r="B5" s="13" t="n">
        <v>850000</v>
      </c>
      <c r="C5" s="11" t="s">
        <v>22</v>
      </c>
    </row>
    <row r="6" customFormat="false" ht="15" hidden="false" customHeight="true" outlineLevel="0" collapsed="false">
      <c r="A6" s="9" t="s">
        <v>23</v>
      </c>
      <c r="B6" s="13" t="n">
        <v>200000</v>
      </c>
      <c r="C6" s="11" t="s">
        <v>24</v>
      </c>
    </row>
    <row r="8" customFormat="false" ht="15" hidden="false" customHeight="true" outlineLevel="0" collapsed="false">
      <c r="A8" s="14" t="str">
        <f aca="false">"Montants en "&amp;$B$3</f>
        <v>Montants en FCFA</v>
      </c>
      <c r="B8" s="15" t="s">
        <v>25</v>
      </c>
      <c r="C8" s="15" t="s">
        <v>26</v>
      </c>
      <c r="D8" s="15" t="s">
        <v>27</v>
      </c>
      <c r="E8" s="15" t="s">
        <v>28</v>
      </c>
      <c r="F8" s="15" t="s">
        <v>29</v>
      </c>
      <c r="G8" s="15" t="s">
        <v>30</v>
      </c>
      <c r="H8" s="15" t="s">
        <v>31</v>
      </c>
      <c r="I8" s="15" t="s">
        <v>32</v>
      </c>
      <c r="J8" s="15" t="s">
        <v>33</v>
      </c>
      <c r="K8" s="15" t="s">
        <v>34</v>
      </c>
      <c r="L8" s="15" t="s">
        <v>35</v>
      </c>
      <c r="M8" s="15" t="s">
        <v>36</v>
      </c>
      <c r="N8" s="15" t="s">
        <v>37</v>
      </c>
    </row>
    <row r="9" customFormat="false" ht="15" hidden="false" customHeight="true" outlineLevel="0" collapsed="false">
      <c r="A9" s="16" t="s">
        <v>38</v>
      </c>
      <c r="B9" s="17" t="n">
        <f aca="false">$B$4+0</f>
        <v>46328</v>
      </c>
      <c r="C9" s="17" t="n">
        <f aca="false">$B$4+7</f>
        <v>46335</v>
      </c>
      <c r="D9" s="17" t="n">
        <f aca="false">$B$4+14</f>
        <v>46342</v>
      </c>
      <c r="E9" s="17" t="n">
        <f aca="false">$B$4+21</f>
        <v>46349</v>
      </c>
      <c r="F9" s="17" t="n">
        <f aca="false">$B$4+28</f>
        <v>46356</v>
      </c>
      <c r="G9" s="17" t="n">
        <f aca="false">$B$4+35</f>
        <v>46363</v>
      </c>
      <c r="H9" s="17" t="n">
        <f aca="false">$B$4+42</f>
        <v>46370</v>
      </c>
      <c r="I9" s="17" t="n">
        <f aca="false">$B$4+49</f>
        <v>46377</v>
      </c>
      <c r="J9" s="17" t="n">
        <f aca="false">$B$4+56</f>
        <v>46384</v>
      </c>
      <c r="K9" s="17" t="n">
        <f aca="false">$B$4+63</f>
        <v>46391</v>
      </c>
      <c r="L9" s="17" t="n">
        <f aca="false">$B$4+70</f>
        <v>46398</v>
      </c>
      <c r="M9" s="17" t="n">
        <f aca="false">$B$4+77</f>
        <v>46405</v>
      </c>
      <c r="N9" s="17" t="n">
        <f aca="false">$B$4+84</f>
        <v>46412</v>
      </c>
    </row>
    <row r="10" customFormat="false" ht="15" hidden="false" customHeight="true" outlineLevel="0" collapsed="false">
      <c r="A10" s="18" t="s">
        <v>39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customFormat="false" ht="15" hidden="false" customHeight="true" outlineLevel="0" collapsed="false">
      <c r="A11" s="20" t="s">
        <v>40</v>
      </c>
      <c r="B11" s="13" t="n">
        <v>420000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customFormat="false" ht="15" hidden="false" customHeight="true" outlineLevel="0" collapsed="false">
      <c r="A12" s="20" t="s">
        <v>41</v>
      </c>
      <c r="B12" s="13" t="n">
        <v>35000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customFormat="false" ht="15" hidden="false" customHeight="true" outlineLevel="0" collapsed="false">
      <c r="A13" s="20" t="s">
        <v>42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customFormat="false" ht="15" hidden="false" customHeight="true" outlineLevel="0" collapsed="false">
      <c r="A14" s="20" t="s">
        <v>43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customFormat="false" ht="15" hidden="false" customHeight="true" outlineLevel="0" collapsed="false">
      <c r="A15" s="20" t="s">
        <v>44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customFormat="false" ht="15" hidden="false" customHeight="true" outlineLevel="0" collapsed="false">
      <c r="A16" s="9" t="s">
        <v>45</v>
      </c>
      <c r="B16" s="21" t="n">
        <f aca="false">SUM(B11:B15)</f>
        <v>455000</v>
      </c>
      <c r="C16" s="21" t="n">
        <f aca="false">SUM(C11:C15)</f>
        <v>0</v>
      </c>
      <c r="D16" s="21" t="n">
        <f aca="false">SUM(D11:D15)</f>
        <v>0</v>
      </c>
      <c r="E16" s="21" t="n">
        <f aca="false">SUM(E11:E15)</f>
        <v>0</v>
      </c>
      <c r="F16" s="21" t="n">
        <f aca="false">SUM(F11:F15)</f>
        <v>0</v>
      </c>
      <c r="G16" s="21" t="n">
        <f aca="false">SUM(G11:G15)</f>
        <v>0</v>
      </c>
      <c r="H16" s="21" t="n">
        <f aca="false">SUM(H11:H15)</f>
        <v>0</v>
      </c>
      <c r="I16" s="21" t="n">
        <f aca="false">SUM(I11:I15)</f>
        <v>0</v>
      </c>
      <c r="J16" s="21" t="n">
        <f aca="false">SUM(J11:J15)</f>
        <v>0</v>
      </c>
      <c r="K16" s="21" t="n">
        <f aca="false">SUM(K11:K15)</f>
        <v>0</v>
      </c>
      <c r="L16" s="21" t="n">
        <f aca="false">SUM(L11:L15)</f>
        <v>0</v>
      </c>
      <c r="M16" s="21" t="n">
        <f aca="false">SUM(M11:M15)</f>
        <v>0</v>
      </c>
      <c r="N16" s="21" t="n">
        <f aca="false">SUM(N11:N15)</f>
        <v>0</v>
      </c>
    </row>
    <row r="17" customFormat="false" ht="15" hidden="false" customHeight="true" outlineLevel="0" collapsed="false">
      <c r="A17" s="18" t="s">
        <v>46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customFormat="false" ht="15" hidden="false" customHeight="true" outlineLevel="0" collapsed="false">
      <c r="A18" s="20" t="s">
        <v>47</v>
      </c>
      <c r="B18" s="13" t="n">
        <v>310000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customFormat="false" ht="15" hidden="false" customHeight="true" outlineLevel="0" collapsed="false">
      <c r="A19" s="20" t="s">
        <v>48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customFormat="false" ht="15" hidden="false" customHeight="true" outlineLevel="0" collapsed="false">
      <c r="A20" s="20" t="s">
        <v>49</v>
      </c>
      <c r="B20" s="13" t="n">
        <v>60000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customFormat="false" ht="15" hidden="false" customHeight="true" outlineLevel="0" collapsed="false">
      <c r="A21" s="20" t="s">
        <v>50</v>
      </c>
      <c r="B21" s="13" t="n">
        <v>50000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customFormat="false" ht="15" hidden="false" customHeight="true" outlineLevel="0" collapsed="false">
      <c r="A22" s="20" t="s">
        <v>51</v>
      </c>
      <c r="B22" s="13" t="n">
        <v>15000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customFormat="false" ht="15" hidden="false" customHeight="true" outlineLevel="0" collapsed="false">
      <c r="A23" s="20" t="s">
        <v>52</v>
      </c>
      <c r="B23" s="13" t="n">
        <v>12000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customFormat="false" ht="15" hidden="false" customHeight="true" outlineLevel="0" collapsed="false">
      <c r="A24" s="20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customFormat="false" ht="15" hidden="false" customHeight="true" outlineLevel="0" collapsed="false">
      <c r="A25" s="20" t="s">
        <v>54</v>
      </c>
      <c r="B25" s="13" t="n">
        <v>25000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customFormat="false" ht="15" hidden="false" customHeight="true" outlineLevel="0" collapsed="false">
      <c r="A26" s="20" t="s">
        <v>55</v>
      </c>
      <c r="B26" s="13" t="n">
        <v>8000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customFormat="false" ht="15" hidden="false" customHeight="true" outlineLevel="0" collapsed="false">
      <c r="A27" s="9" t="s">
        <v>56</v>
      </c>
      <c r="B27" s="21" t="n">
        <f aca="false">SUM(B18:B26)</f>
        <v>480000</v>
      </c>
      <c r="C27" s="21" t="n">
        <f aca="false">SUM(C18:C26)</f>
        <v>0</v>
      </c>
      <c r="D27" s="21" t="n">
        <f aca="false">SUM(D18:D26)</f>
        <v>0</v>
      </c>
      <c r="E27" s="21" t="n">
        <f aca="false">SUM(E18:E26)</f>
        <v>0</v>
      </c>
      <c r="F27" s="21" t="n">
        <f aca="false">SUM(F18:F26)</f>
        <v>0</v>
      </c>
      <c r="G27" s="21" t="n">
        <f aca="false">SUM(G18:G26)</f>
        <v>0</v>
      </c>
      <c r="H27" s="21" t="n">
        <f aca="false">SUM(H18:H26)</f>
        <v>0</v>
      </c>
      <c r="I27" s="21" t="n">
        <f aca="false">SUM(I18:I26)</f>
        <v>0</v>
      </c>
      <c r="J27" s="21" t="n">
        <f aca="false">SUM(J18:J26)</f>
        <v>0</v>
      </c>
      <c r="K27" s="21" t="n">
        <f aca="false">SUM(K18:K26)</f>
        <v>0</v>
      </c>
      <c r="L27" s="21" t="n">
        <f aca="false">SUM(L18:L26)</f>
        <v>0</v>
      </c>
      <c r="M27" s="21" t="n">
        <f aca="false">SUM(M18:M26)</f>
        <v>0</v>
      </c>
      <c r="N27" s="21" t="n">
        <f aca="false">SUM(N18:N26)</f>
        <v>0</v>
      </c>
    </row>
    <row r="29" customFormat="false" ht="15" hidden="false" customHeight="true" outlineLevel="0" collapsed="false">
      <c r="A29" s="9" t="s">
        <v>57</v>
      </c>
      <c r="B29" s="22" t="n">
        <f aca="false">$B$5</f>
        <v>850000</v>
      </c>
      <c r="C29" s="22" t="n">
        <f aca="false">B31</f>
        <v>825000</v>
      </c>
      <c r="D29" s="22" t="n">
        <f aca="false">C31</f>
        <v>825000</v>
      </c>
      <c r="E29" s="22" t="n">
        <f aca="false">D31</f>
        <v>825000</v>
      </c>
      <c r="F29" s="22" t="n">
        <f aca="false">E31</f>
        <v>825000</v>
      </c>
      <c r="G29" s="22" t="n">
        <f aca="false">F31</f>
        <v>825000</v>
      </c>
      <c r="H29" s="22" t="n">
        <f aca="false">G31</f>
        <v>825000</v>
      </c>
      <c r="I29" s="22" t="n">
        <f aca="false">H31</f>
        <v>825000</v>
      </c>
      <c r="J29" s="22" t="n">
        <f aca="false">I31</f>
        <v>825000</v>
      </c>
      <c r="K29" s="22" t="n">
        <f aca="false">J31</f>
        <v>825000</v>
      </c>
      <c r="L29" s="22" t="n">
        <f aca="false">K31</f>
        <v>825000</v>
      </c>
      <c r="M29" s="22" t="n">
        <f aca="false">L31</f>
        <v>825000</v>
      </c>
      <c r="N29" s="22" t="n">
        <f aca="false">M31</f>
        <v>825000</v>
      </c>
    </row>
    <row r="30" customFormat="false" ht="15" hidden="false" customHeight="true" outlineLevel="0" collapsed="false">
      <c r="A30" s="9" t="s">
        <v>58</v>
      </c>
      <c r="B30" s="22" t="n">
        <f aca="false">B16-B27</f>
        <v>-25000</v>
      </c>
      <c r="C30" s="22" t="n">
        <f aca="false">C16-C27</f>
        <v>0</v>
      </c>
      <c r="D30" s="22" t="n">
        <f aca="false">D16-D27</f>
        <v>0</v>
      </c>
      <c r="E30" s="22" t="n">
        <f aca="false">E16-E27</f>
        <v>0</v>
      </c>
      <c r="F30" s="22" t="n">
        <f aca="false">F16-F27</f>
        <v>0</v>
      </c>
      <c r="G30" s="22" t="n">
        <f aca="false">G16-G27</f>
        <v>0</v>
      </c>
      <c r="H30" s="22" t="n">
        <f aca="false">H16-H27</f>
        <v>0</v>
      </c>
      <c r="I30" s="22" t="n">
        <f aca="false">I16-I27</f>
        <v>0</v>
      </c>
      <c r="J30" s="22" t="n">
        <f aca="false">J16-J27</f>
        <v>0</v>
      </c>
      <c r="K30" s="22" t="n">
        <f aca="false">K16-K27</f>
        <v>0</v>
      </c>
      <c r="L30" s="22" t="n">
        <f aca="false">L16-L27</f>
        <v>0</v>
      </c>
      <c r="M30" s="22" t="n">
        <f aca="false">M16-M27</f>
        <v>0</v>
      </c>
      <c r="N30" s="22" t="n">
        <f aca="false">N16-N27</f>
        <v>0</v>
      </c>
    </row>
    <row r="31" customFormat="false" ht="15" hidden="false" customHeight="true" outlineLevel="0" collapsed="false">
      <c r="A31" s="9" t="s">
        <v>59</v>
      </c>
      <c r="B31" s="23" t="n">
        <f aca="false">B29+B30</f>
        <v>825000</v>
      </c>
      <c r="C31" s="23" t="n">
        <f aca="false">C29+C30</f>
        <v>825000</v>
      </c>
      <c r="D31" s="23" t="n">
        <f aca="false">D29+D30</f>
        <v>825000</v>
      </c>
      <c r="E31" s="23" t="n">
        <f aca="false">E29+E30</f>
        <v>825000</v>
      </c>
      <c r="F31" s="23" t="n">
        <f aca="false">F29+F30</f>
        <v>825000</v>
      </c>
      <c r="G31" s="23" t="n">
        <f aca="false">G29+G30</f>
        <v>825000</v>
      </c>
      <c r="H31" s="23" t="n">
        <f aca="false">H29+H30</f>
        <v>825000</v>
      </c>
      <c r="I31" s="23" t="n">
        <f aca="false">I29+I30</f>
        <v>825000</v>
      </c>
      <c r="J31" s="23" t="n">
        <f aca="false">J29+J30</f>
        <v>825000</v>
      </c>
      <c r="K31" s="23" t="n">
        <f aca="false">K29+K30</f>
        <v>825000</v>
      </c>
      <c r="L31" s="23" t="n">
        <f aca="false">L29+L30</f>
        <v>825000</v>
      </c>
      <c r="M31" s="23" t="n">
        <f aca="false">M29+M30</f>
        <v>825000</v>
      </c>
      <c r="N31" s="23" t="n">
        <f aca="false">N29+N30</f>
        <v>825000</v>
      </c>
    </row>
    <row r="32" customFormat="false" ht="15" hidden="false" customHeight="true" outlineLevel="0" collapsed="false">
      <c r="A32" s="9" t="s">
        <v>60</v>
      </c>
      <c r="B32" s="24" t="str">
        <f aca="false">IF(B31&lt;0,"Manque d'argent",IF(B31&lt;$B$6,"Sous le seuil","OK"))</f>
        <v>OK</v>
      </c>
      <c r="C32" s="24" t="str">
        <f aca="false">IF(C31&lt;0,"Manque d'argent",IF(C31&lt;$B$6,"Sous le seuil","OK"))</f>
        <v>OK</v>
      </c>
      <c r="D32" s="24" t="str">
        <f aca="false">IF(D31&lt;0,"Manque d'argent",IF(D31&lt;$B$6,"Sous le seuil","OK"))</f>
        <v>OK</v>
      </c>
      <c r="E32" s="24" t="str">
        <f aca="false">IF(E31&lt;0,"Manque d'argent",IF(E31&lt;$B$6,"Sous le seuil","OK"))</f>
        <v>OK</v>
      </c>
      <c r="F32" s="24" t="str">
        <f aca="false">IF(F31&lt;0,"Manque d'argent",IF(F31&lt;$B$6,"Sous le seuil","OK"))</f>
        <v>OK</v>
      </c>
      <c r="G32" s="24" t="str">
        <f aca="false">IF(G31&lt;0,"Manque d'argent",IF(G31&lt;$B$6,"Sous le seuil","OK"))</f>
        <v>OK</v>
      </c>
      <c r="H32" s="24" t="str">
        <f aca="false">IF(H31&lt;0,"Manque d'argent",IF(H31&lt;$B$6,"Sous le seuil","OK"))</f>
        <v>OK</v>
      </c>
      <c r="I32" s="24" t="str">
        <f aca="false">IF(I31&lt;0,"Manque d'argent",IF(I31&lt;$B$6,"Sous le seuil","OK"))</f>
        <v>OK</v>
      </c>
      <c r="J32" s="24" t="str">
        <f aca="false">IF(J31&lt;0,"Manque d'argent",IF(J31&lt;$B$6,"Sous le seuil","OK"))</f>
        <v>OK</v>
      </c>
      <c r="K32" s="24" t="str">
        <f aca="false">IF(K31&lt;0,"Manque d'argent",IF(K31&lt;$B$6,"Sous le seuil","OK"))</f>
        <v>OK</v>
      </c>
      <c r="L32" s="24" t="str">
        <f aca="false">IF(L31&lt;0,"Manque d'argent",IF(L31&lt;$B$6,"Sous le seuil","OK"))</f>
        <v>OK</v>
      </c>
      <c r="M32" s="24" t="str">
        <f aca="false">IF(M31&lt;0,"Manque d'argent",IF(M31&lt;$B$6,"Sous le seuil","OK"))</f>
        <v>OK</v>
      </c>
      <c r="N32" s="24" t="str">
        <f aca="false">IF(N31&lt;0,"Manque d'argent",IF(N31&lt;$B$6,"Sous le seuil","OK"))</f>
        <v>OK</v>
      </c>
    </row>
    <row r="34" customFormat="false" ht="15" hidden="false" customHeight="true" outlineLevel="0" collapsed="false">
      <c r="A34" s="11" t="s">
        <v>61</v>
      </c>
    </row>
  </sheetData>
  <conditionalFormatting sqref="B31:N31">
    <cfRule type="expression" priority="2" aboveAverage="0" equalAverage="0" bottom="0" percent="0" rank="0" text="" dxfId="0">
      <formula>B31&lt;0</formula>
    </cfRule>
    <cfRule type="expression" priority="3" aboveAverage="0" equalAverage="0" bottom="0" percent="0" rank="0" text="" dxfId="1">
      <formula>AND(B31&gt;=0,B31&lt;$B$6)</formula>
    </cfRule>
  </conditionalFormatting>
  <conditionalFormatting sqref="B32:N32">
    <cfRule type="expression" priority="4" aboveAverage="0" equalAverage="0" bottom="0" percent="0" rank="0" text="" dxfId="2">
      <formula>B32="OK"</formula>
    </cfRule>
    <cfRule type="expression" priority="5" aboveAverage="0" equalAverage="0" bottom="0" percent="0" rank="0" text="" dxfId="3">
      <formula>B32&lt;&gt;"OK"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2026-10-20T20:20:32Z</dcterms:created>
  <dc:creator>Foutiyou Finance</dc:creator>
  <dc:description/>
  <dc:language>en-US</dc:language>
  <cp:lastModifiedBy>Foutiyou Finance</cp:lastModifiedBy>
  <dcterms:modified xsi:type="dcterms:W3CDTF">2026-10-20T20:21:52Z</dcterms:modified>
  <cp:revision>0</cp:revision>
  <dc:subject/>
  <dc:title>Tableau de trésorerie — 13 semaines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